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YT Pricing" sheetId="1" state="visible" r:id="rId1"/>
    <sheet xmlns:r="http://schemas.openxmlformats.org/officeDocument/2006/relationships" name="How to use" sheetId="2" state="visible" r:id="rId2"/>
  </sheets>
  <definedNames>
    <definedName name="_xlnm.Print_Titles" localSheetId="0">'PYT Pricing'!$32:$32</definedName>
  </definedNames>
  <calcPr calcId="124519" fullCalcOnLoad="1"/>
</workbook>
</file>

<file path=xl/styles.xml><?xml version="1.0" encoding="utf-8"?>
<styleSheet xmlns="http://schemas.openxmlformats.org/spreadsheetml/2006/main">
  <numFmts count="3">
    <numFmt numFmtId="164" formatCode="&quot;$&quot;#,##0.00"/>
    <numFmt numFmtId="165" formatCode="&quot;$&quot;#,##0.00;[Red]-&quot;$&quot;#,##0.00"/>
    <numFmt numFmtId="166" formatCode="0.0%"/>
  </numFmts>
  <fonts count="9">
    <font>
      <name val="Calibri"/>
      <family val="2"/>
      <color theme="1"/>
      <sz val="11"/>
      <scheme val="minor"/>
    </font>
    <font>
      <name val="Calibri"/>
      <b val="1"/>
      <color rgb="00F4B41A"/>
      <sz val="18"/>
    </font>
    <font>
      <name val="Calibri"/>
      <color rgb="00888888"/>
      <sz val="10"/>
    </font>
    <font>
      <name val="Calibri"/>
      <b val="1"/>
      <color rgb="00FFFFFF"/>
      <sz val="12"/>
    </font>
    <font>
      <name val="Calibri"/>
      <b val="1"/>
      <color rgb="00333333"/>
      <sz val="11"/>
    </font>
    <font>
      <name val="Calibri"/>
      <sz val="11"/>
    </font>
    <font>
      <name val="Calibri"/>
      <color rgb="00555555"/>
      <sz val="10"/>
    </font>
    <font>
      <name val="Calibri"/>
      <b val="1"/>
      <color rgb="001A1A1F"/>
      <sz val="14"/>
    </font>
    <font>
      <name val="Calibri"/>
      <b val="1"/>
      <color rgb="00F4B41A"/>
      <sz val="11"/>
    </font>
  </fonts>
  <fills count="6">
    <fill>
      <patternFill/>
    </fill>
    <fill>
      <patternFill patternType="gray125"/>
    </fill>
    <fill>
      <patternFill patternType="solid">
        <fgColor rgb="000A0A0A"/>
      </patternFill>
    </fill>
    <fill>
      <patternFill patternType="solid">
        <fgColor rgb="001A1A1F"/>
      </patternFill>
    </fill>
    <fill>
      <patternFill patternType="solid">
        <fgColor rgb="00FFF8E1"/>
      </patternFill>
    </fill>
    <fill>
      <patternFill patternType="solid">
        <fgColor rgb="00F4B41A"/>
      </patternFill>
    </fill>
  </fills>
  <borders count="6">
    <border>
      <left/>
      <right/>
      <top/>
      <bottom/>
      <diagonal/>
    </border>
    <border>
      <left style="thin">
        <color rgb="00D0D0D0"/>
      </left>
      <right style="thin">
        <color rgb="00D0D0D0"/>
      </right>
      <top style="thin">
        <color rgb="00D0D0D0"/>
      </top>
      <bottom style="thin">
        <color rgb="00D0D0D0"/>
      </bottom>
    </border>
    <border>
      <left/>
      <right/>
      <top style="thin">
        <color rgb="00D0D0D0"/>
      </top>
      <bottom/>
      <diagonal/>
    </border>
    <border>
      <left/>
      <right style="thin">
        <color rgb="00D0D0D0"/>
      </right>
      <top style="thin">
        <color rgb="00D0D0D0"/>
      </top>
      <bottom/>
      <diagonal/>
    </border>
    <border>
      <left/>
      <right/>
      <top style="thin">
        <color rgb="00D0D0D0"/>
      </top>
      <bottom style="thin">
        <color rgb="00D0D0D0"/>
      </bottom>
      <diagonal/>
    </border>
    <border>
      <left/>
      <right style="thin">
        <color rgb="00D0D0D0"/>
      </right>
      <top style="thin">
        <color rgb="00D0D0D0"/>
      </top>
      <bottom style="thin">
        <color rgb="00D0D0D0"/>
      </bottom>
      <diagonal/>
    </border>
  </borders>
  <cellStyleXfs count="1">
    <xf numFmtId="0" fontId="0" fillId="0" borderId="0"/>
  </cellStyleXfs>
  <cellXfs count="31">
    <xf numFmtId="0" fontId="0" fillId="0" borderId="0" pivotButton="0" quotePrefix="0" xfId="0"/>
    <xf numFmtId="0" fontId="1" fillId="2" borderId="0" applyAlignment="1" pivotButton="0" quotePrefix="0" xfId="0">
      <alignment horizontal="left" vertical="center" indent="1"/>
    </xf>
    <xf numFmtId="0" fontId="2" fillId="0" borderId="0" applyAlignment="1" pivotButton="0" quotePrefix="0" xfId="0">
      <alignment horizontal="left" vertical="center"/>
    </xf>
    <xf numFmtId="0" fontId="3" fillId="3" borderId="1" applyAlignment="1" pivotButton="0" quotePrefix="0" xfId="0">
      <alignment horizontal="center" vertical="center"/>
    </xf>
    <xf numFmtId="0" fontId="0" fillId="0" borderId="4" pivotButton="0" quotePrefix="0" xfId="0"/>
    <xf numFmtId="0" fontId="0" fillId="0" borderId="5" pivotButton="0" quotePrefix="0" xfId="0"/>
    <xf numFmtId="0" fontId="4" fillId="0" borderId="1" applyAlignment="1" pivotButton="0" quotePrefix="0" xfId="0">
      <alignment vertical="center"/>
    </xf>
    <xf numFmtId="164" fontId="5" fillId="4" borderId="1" applyAlignment="1" pivotButton="0" quotePrefix="0" xfId="0">
      <alignment vertical="center"/>
    </xf>
    <xf numFmtId="0" fontId="6" fillId="0" borderId="1" applyAlignment="1" pivotButton="0" quotePrefix="0" xfId="0">
      <alignment vertical="center" wrapText="1"/>
    </xf>
    <xf numFmtId="0" fontId="0" fillId="0" borderId="1" pivotButton="0" quotePrefix="0" xfId="0"/>
    <xf numFmtId="2" fontId="5" fillId="4" borderId="1" applyAlignment="1" pivotButton="0" quotePrefix="0" xfId="0">
      <alignment vertical="center"/>
    </xf>
    <xf numFmtId="0" fontId="4" fillId="0" borderId="1" applyAlignment="1" pivotButton="0" quotePrefix="0" xfId="0">
      <alignment vertical="center" wrapText="1"/>
    </xf>
    <xf numFmtId="165" fontId="5" fillId="0" borderId="1" applyAlignment="1" pivotButton="0" quotePrefix="0" xfId="0">
      <alignment vertical="center"/>
    </xf>
    <xf numFmtId="1" fontId="5" fillId="0" borderId="1" applyAlignment="1" pivotButton="0" quotePrefix="0" xfId="0">
      <alignment vertical="center"/>
    </xf>
    <xf numFmtId="0" fontId="7" fillId="5" borderId="1" applyAlignment="1" pivotButton="0" quotePrefix="0" xfId="0">
      <alignment vertical="center" wrapText="1"/>
    </xf>
    <xf numFmtId="165" fontId="7" fillId="5" borderId="1" applyAlignment="1" pivotButton="0" quotePrefix="0" xfId="0">
      <alignment vertical="center"/>
    </xf>
    <xf numFmtId="166" fontId="5" fillId="0" borderId="1" applyAlignment="1" pivotButton="0" quotePrefix="0" xfId="0">
      <alignment vertical="center"/>
    </xf>
    <xf numFmtId="2" fontId="5" fillId="0" borderId="1" applyAlignment="1" pivotButton="0" quotePrefix="0" xfId="0">
      <alignment vertical="center"/>
    </xf>
    <xf numFmtId="0" fontId="5" fillId="0" borderId="1" pivotButton="0" quotePrefix="0" xfId="0"/>
    <xf numFmtId="0" fontId="5" fillId="0" borderId="1" applyAlignment="1" pivotButton="0" quotePrefix="0" xfId="0">
      <alignment horizontal="center"/>
    </xf>
    <xf numFmtId="0" fontId="5" fillId="4" borderId="1" applyAlignment="1" pivotButton="0" quotePrefix="0" xfId="0">
      <alignment horizontal="center"/>
    </xf>
    <xf numFmtId="164" fontId="5" fillId="4" borderId="1" pivotButton="0" quotePrefix="0" xfId="0"/>
    <xf numFmtId="0" fontId="5" fillId="4" borderId="1" pivotButton="0" quotePrefix="0" xfId="0"/>
    <xf numFmtId="164" fontId="5" fillId="0" borderId="1" pivotButton="0" quotePrefix="0" xfId="0"/>
    <xf numFmtId="0" fontId="4" fillId="0" borderId="1" pivotButton="0" quotePrefix="0" xfId="0"/>
    <xf numFmtId="164" fontId="8" fillId="3" borderId="1" pivotButton="0" quotePrefix="0" xfId="0"/>
    <xf numFmtId="0" fontId="8" fillId="3" borderId="1" applyAlignment="1" pivotButton="0" quotePrefix="0" xfId="0">
      <alignment horizontal="center"/>
    </xf>
    <xf numFmtId="0" fontId="2" fillId="0" borderId="0" pivotButton="0" quotePrefix="0" xfId="0"/>
    <xf numFmtId="0" fontId="3" fillId="3" borderId="0" applyAlignment="1" pivotButton="0" quotePrefix="0" xfId="0">
      <alignment vertical="center" indent="1"/>
    </xf>
    <xf numFmtId="0" fontId="4" fillId="0" borderId="0" applyAlignment="1" pivotButton="0" quotePrefix="0" xfId="0">
      <alignment horizontal="center" vertical="top"/>
    </xf>
    <xf numFmtId="0" fontId="5" fillId="0" borderId="0" applyAlignment="1" pivotButton="0" quotePrefix="0" xfId="0">
      <alignment vertical="top" wrapText="1"/>
    </xf>
  </cellXfs>
  <cellStyles count="1">
    <cellStyle name="Normal" xfId="0" builtinId="0" hidden="0"/>
  </cellStyles>
  <dxfs count="2">
    <dxf>
      <fill>
        <patternFill patternType="solid">
          <fgColor rgb="00DCFCE7"/>
        </patternFill>
      </fill>
    </dxf>
    <dxf>
      <fill>
        <patternFill patternType="solid">
          <fgColor rgb="00FECAC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66"/>
  <sheetViews>
    <sheetView showGridLines="0" workbookViewId="0">
      <selection activeCell="A1" sqref="A1"/>
    </sheetView>
  </sheetViews>
  <sheetFormatPr baseColWidth="8" defaultRowHeight="15"/>
  <cols>
    <col width="34" customWidth="1" min="1" max="1"/>
    <col width="14" customWidth="1" min="2" max="2"/>
    <col width="12" customWidth="1" min="3" max="3"/>
    <col width="12" customWidth="1" min="4" max="4"/>
    <col width="10" customWidth="1" min="5" max="5"/>
    <col width="22" customWidth="1" min="6" max="6"/>
    <col width="18" customWidth="1" min="7" max="7"/>
    <col width="14" customWidth="1" min="8" max="8"/>
    <col width="16" customWidth="1" min="9" max="9"/>
  </cols>
  <sheetData>
    <row r="1" ht="36" customHeight="1">
      <c r="A1" s="1" t="inlineStr">
        <is>
          <t>PYT Break Price Sheet (NFL, 32 teams)</t>
        </is>
      </c>
    </row>
    <row r="2">
      <c r="A2" s="2" t="inlineStr">
        <is>
          <t>Free PYT price sheet from breaktemplate.com. Whatnot fee defaults checked November 2026; your Seller Hub shows the rate you actually pay.</t>
        </is>
      </c>
    </row>
    <row r="3" ht="6" customHeight="1"/>
    <row r="4" ht="22" customHeight="1">
      <c r="A4" s="3" t="inlineStr">
        <is>
          <t>Inputs (fill the yellow cells)</t>
        </is>
      </c>
      <c r="B4" s="3" t="inlineStr">
        <is>
          <t>Value</t>
        </is>
      </c>
      <c r="C4" s="3" t="inlineStr">
        <is>
          <t>Notes</t>
        </is>
      </c>
      <c r="D4" s="4" t="n"/>
      <c r="E4" s="4" t="n"/>
      <c r="F4" s="4" t="n"/>
      <c r="G4" s="4" t="n"/>
      <c r="H4" s="4" t="n"/>
      <c r="I4" s="5" t="n"/>
    </row>
    <row r="5" ht="30" customHeight="1">
      <c r="A5" s="6" t="inlineStr">
        <is>
          <t>Box or case cost ($)</t>
        </is>
      </c>
      <c r="B5" s="7" t="n"/>
      <c r="C5" s="8" t="inlineStr">
        <is>
          <t>What you paid for the sealed product in this break.</t>
        </is>
      </c>
      <c r="D5" s="9" t="n"/>
      <c r="E5" s="9" t="n"/>
      <c r="F5" s="9" t="n"/>
      <c r="G5" s="9" t="n"/>
      <c r="H5" s="9" t="n"/>
      <c r="I5" s="9" t="n"/>
    </row>
    <row r="6" ht="30" customHeight="1">
      <c r="A6" s="6" t="inlineStr">
        <is>
          <t>Shipping supplies ($)</t>
        </is>
      </c>
      <c r="B6" s="7" t="n"/>
      <c r="C6" s="8" t="inlineStr">
        <is>
          <t>Sleeves, top loaders, team bags, mailers and anything else you pay for to ship the hits.</t>
        </is>
      </c>
      <c r="D6" s="9" t="n"/>
      <c r="E6" s="9" t="n"/>
      <c r="F6" s="9" t="n"/>
      <c r="G6" s="9" t="n"/>
      <c r="H6" s="9" t="n"/>
      <c r="I6" s="9" t="n"/>
    </row>
    <row r="7" ht="30" customHeight="1">
      <c r="A7" s="6" t="inlineStr">
        <is>
          <t>Whatnot commission (%)</t>
        </is>
      </c>
      <c r="B7" s="10" t="n">
        <v>8</v>
      </c>
      <c r="C7" s="8" t="inlineStr">
        <is>
          <t>8 = 8%, the Standard tier for US sports cards (under $15,000 in sales per four-week period) as of November 2026. Higher sales tiers pay less: enter your rate from Seller Hub.</t>
        </is>
      </c>
      <c r="D7" s="9" t="n"/>
      <c r="E7" s="9" t="n"/>
      <c r="F7" s="9" t="n"/>
      <c r="G7" s="9" t="n"/>
      <c r="H7" s="9" t="n"/>
      <c r="I7" s="9" t="n"/>
    </row>
    <row r="8" ht="30" customHeight="1">
      <c r="A8" s="6" t="inlineStr">
        <is>
          <t>Processing (%)</t>
        </is>
      </c>
      <c r="B8" s="10" t="n">
        <v>2.9</v>
      </c>
      <c r="C8" s="8" t="inlineStr">
        <is>
          <t>US rate as of November 2026. Whatnot charges it on the full order, including shipping and tax the buyer pays.</t>
        </is>
      </c>
      <c r="D8" s="9" t="n"/>
      <c r="E8" s="9" t="n"/>
      <c r="F8" s="9" t="n"/>
      <c r="G8" s="9" t="n"/>
      <c r="H8" s="9" t="n"/>
      <c r="I8" s="9" t="n"/>
    </row>
    <row r="9" ht="30" customHeight="1">
      <c r="A9" s="6" t="inlineStr">
        <is>
          <t>Processing fixed ($ per order)</t>
        </is>
      </c>
      <c r="B9" s="7" t="n">
        <v>0.3</v>
      </c>
      <c r="C9" s="8" t="inlineStr">
        <is>
          <t>Charged once per order. Every team sold is counted as one order.</t>
        </is>
      </c>
      <c r="D9" s="9" t="n"/>
      <c r="E9" s="9" t="n"/>
      <c r="F9" s="9" t="n"/>
      <c r="G9" s="9" t="n"/>
      <c r="H9" s="9" t="n"/>
      <c r="I9" s="9" t="n"/>
    </row>
    <row r="10" ht="30" customHeight="1">
      <c r="A10" s="6" t="inlineStr">
        <is>
          <t>Target profit (% of cost)</t>
        </is>
      </c>
      <c r="B10" s="10" t="n">
        <v>20</v>
      </c>
      <c r="C10" s="8" t="inlineStr">
        <is>
          <t>Example goal, change it. 20 means you want to make 20% of box plus supplies. Use 0 to see break-even prices.</t>
        </is>
      </c>
      <c r="D10" s="9" t="n"/>
      <c r="E10" s="9" t="n"/>
      <c r="F10" s="9" t="n"/>
      <c r="G10" s="9" t="n"/>
      <c r="H10" s="9" t="n"/>
      <c r="I10" s="9" t="n"/>
    </row>
    <row r="11" ht="30" customHeight="1">
      <c r="A11" s="6" t="inlineStr">
        <is>
          <t>Tier weight: Premium</t>
        </is>
      </c>
      <c r="B11" s="10" t="n">
        <v>2</v>
      </c>
      <c r="C11" s="8" t="inlineStr">
        <is>
          <t>Example weight, set your own. A Premium team is priced at this multiple of a Mid team.</t>
        </is>
      </c>
      <c r="D11" s="9" t="n"/>
      <c r="E11" s="9" t="n"/>
      <c r="F11" s="9" t="n"/>
      <c r="G11" s="9" t="n"/>
      <c r="H11" s="9" t="n"/>
      <c r="I11" s="9" t="n"/>
    </row>
    <row r="12" ht="30" customHeight="1">
      <c r="A12" s="6" t="inlineStr">
        <is>
          <t>Tier weight: Mid</t>
        </is>
      </c>
      <c r="B12" s="10" t="n">
        <v>1</v>
      </c>
      <c r="C12" s="8" t="inlineStr">
        <is>
          <t>The baseline tier.</t>
        </is>
      </c>
      <c r="D12" s="9" t="n"/>
      <c r="E12" s="9" t="n"/>
      <c r="F12" s="9" t="n"/>
      <c r="G12" s="9" t="n"/>
      <c r="H12" s="9" t="n"/>
      <c r="I12" s="9" t="n"/>
    </row>
    <row r="13" ht="30" customHeight="1">
      <c r="A13" s="6" t="inlineStr">
        <is>
          <t>Tier weight: Value</t>
        </is>
      </c>
      <c r="B13" s="10" t="n">
        <v>0.5</v>
      </c>
      <c r="C13" s="8" t="inlineStr">
        <is>
          <t>Example weight, set your own. 0.5 prices a Value team at half a Mid team.</t>
        </is>
      </c>
      <c r="D13" s="9" t="n"/>
      <c r="E13" s="9" t="n"/>
      <c r="F13" s="9" t="n"/>
      <c r="G13" s="9" t="n"/>
      <c r="H13" s="9" t="n"/>
      <c r="I13" s="9" t="n"/>
    </row>
    <row r="15" ht="22" customHeight="1">
      <c r="A15" s="3" t="inlineStr">
        <is>
          <t>Results</t>
        </is>
      </c>
      <c r="B15" s="3" t="inlineStr">
        <is>
          <t>Value</t>
        </is>
      </c>
      <c r="C15" s="3" t="inlineStr">
        <is>
          <t>How it is calculated</t>
        </is>
      </c>
      <c r="D15" s="4" t="n"/>
      <c r="E15" s="4" t="n"/>
      <c r="F15" s="4" t="n"/>
      <c r="G15" s="4" t="n"/>
      <c r="H15" s="4" t="n"/>
      <c r="I15" s="5" t="n"/>
    </row>
    <row r="16" ht="30" customHeight="1">
      <c r="A16" s="11" t="inlineStr">
        <is>
          <t>Total cost ($)</t>
        </is>
      </c>
      <c r="B16" s="12">
        <f>B5+B6</f>
        <v/>
      </c>
      <c r="C16" s="8" t="inlineStr">
        <is>
          <t>Box or case cost plus shipping supplies.</t>
        </is>
      </c>
      <c r="D16" s="9" t="n"/>
      <c r="E16" s="9" t="n"/>
      <c r="F16" s="9" t="n"/>
      <c r="G16" s="9" t="n"/>
      <c r="H16" s="9" t="n"/>
      <c r="I16" s="9" t="n"/>
    </row>
    <row r="17" ht="30" customHeight="1">
      <c r="A17" s="11" t="inlineStr">
        <is>
          <t>Teams marked sold</t>
        </is>
      </c>
      <c r="B17" s="13">
        <f>COUNTIF(E33:E64,"Yes")</f>
        <v/>
      </c>
      <c r="C17" s="8" t="inlineStr">
        <is>
          <t>Count of teams with Sold? set to Yes.</t>
        </is>
      </c>
      <c r="D17" s="9" t="n"/>
      <c r="E17" s="9" t="n"/>
      <c r="F17" s="9" t="n"/>
      <c r="G17" s="9" t="n"/>
      <c r="H17" s="9" t="n"/>
      <c r="I17" s="9" t="n"/>
    </row>
    <row r="18" ht="30" customHeight="1">
      <c r="A18" s="11" t="inlineStr">
        <is>
          <t>Gross sales of sold teams ($)</t>
        </is>
      </c>
      <c r="B18" s="12">
        <f>SUMIFS(D33:D64,E33:E64,"Yes")</f>
        <v/>
      </c>
      <c r="C18" s="8" t="inlineStr">
        <is>
          <t>Sum of the prices of teams marked sold.</t>
        </is>
      </c>
      <c r="D18" s="9" t="n"/>
      <c r="E18" s="9" t="n"/>
      <c r="F18" s="9" t="n"/>
      <c r="G18" s="9" t="n"/>
      <c r="H18" s="9" t="n"/>
      <c r="I18" s="9" t="n"/>
    </row>
    <row r="19" ht="44" customHeight="1">
      <c r="A19" s="11" t="inlineStr">
        <is>
          <t>Estimated fees on sold teams ($)</t>
        </is>
      </c>
      <c r="B19" s="12">
        <f>SUMIFS(H33:H64,E33:E64,"Yes")</f>
        <v/>
      </c>
      <c r="C19" s="8" t="inlineStr">
        <is>
          <t>Commission on each team price plus processing (percent plus fixed) per order on that price. Processing also applies to shipping and tax the buyer pays, so real fees run a little higher: treat this as a floor.</t>
        </is>
      </c>
      <c r="D19" s="9" t="n"/>
      <c r="E19" s="9" t="n"/>
      <c r="F19" s="9" t="n"/>
      <c r="G19" s="9" t="n"/>
      <c r="H19" s="9" t="n"/>
      <c r="I19" s="9" t="n"/>
    </row>
    <row r="20" ht="30" customHeight="1">
      <c r="A20" s="11" t="inlineStr">
        <is>
          <t>Net after fees ($)</t>
        </is>
      </c>
      <c r="B20" s="12">
        <f>B18-B19</f>
        <v/>
      </c>
      <c r="C20" s="8" t="inlineStr">
        <is>
          <t>Gross sales minus estimated fees.</t>
        </is>
      </c>
      <c r="D20" s="9" t="n"/>
      <c r="E20" s="9" t="n"/>
      <c r="F20" s="9" t="n"/>
      <c r="G20" s="9" t="n"/>
      <c r="H20" s="9" t="n"/>
      <c r="I20" s="9" t="n"/>
    </row>
    <row r="21" ht="30" customHeight="1">
      <c r="A21" s="14" t="inlineStr">
        <is>
          <t>PROFIT ($)</t>
        </is>
      </c>
      <c r="B21" s="15">
        <f>B20-B16</f>
        <v/>
      </c>
      <c r="C21" s="8" t="inlineStr">
        <is>
          <t>Net after fees minus total cost. Negative means the break lost money so far.</t>
        </is>
      </c>
      <c r="D21" s="9" t="n"/>
      <c r="E21" s="9" t="n"/>
      <c r="F21" s="9" t="n"/>
      <c r="G21" s="9" t="n"/>
      <c r="H21" s="9" t="n"/>
      <c r="I21" s="9" t="n"/>
    </row>
    <row r="22" ht="30" customHeight="1">
      <c r="A22" s="11" t="inlineStr">
        <is>
          <t>Profit as % of cost</t>
        </is>
      </c>
      <c r="B22" s="16">
        <f>IF(B16=0,"",B21/B16)</f>
        <v/>
      </c>
      <c r="C22" s="8" t="inlineStr">
        <is>
          <t>Profit divided by total cost.</t>
        </is>
      </c>
      <c r="D22" s="9" t="n"/>
      <c r="E22" s="9" t="n"/>
      <c r="F22" s="9" t="n"/>
      <c r="G22" s="9" t="n"/>
      <c r="H22" s="9" t="n"/>
      <c r="I22" s="9" t="n"/>
    </row>
    <row r="23" ht="30" customHeight="1">
      <c r="A23" s="11" t="inlineStr">
        <is>
          <t>Break-even gross, all 32 teams sold ($)</t>
        </is>
      </c>
      <c r="B23" s="12">
        <f>IF(B16=0,"",(B16+32*B9)/(1-(B7+B8)/100))</f>
        <v/>
      </c>
      <c r="C23" s="8" t="inlineStr">
        <is>
          <t>(Total cost + 32 x fixed fee) / (1 - (commission % + processing %)). Selling less than this loses money.</t>
        </is>
      </c>
      <c r="D23" s="9" t="n"/>
      <c r="E23" s="9" t="n"/>
      <c r="F23" s="9" t="n"/>
      <c r="G23" s="9" t="n"/>
      <c r="H23" s="9" t="n"/>
      <c r="I23" s="9" t="n"/>
    </row>
    <row r="24" ht="30" customHeight="1">
      <c r="A24" s="11" t="inlineStr">
        <is>
          <t>Break-even average per team ($)</t>
        </is>
      </c>
      <c r="B24" s="12">
        <f>IF(B16=0,"",B23/32)</f>
        <v/>
      </c>
      <c r="C24" s="8" t="inlineStr">
        <is>
          <t>Break-even gross divided by 32 teams.</t>
        </is>
      </c>
      <c r="D24" s="9" t="n"/>
      <c r="E24" s="9" t="n"/>
      <c r="F24" s="9" t="n"/>
      <c r="G24" s="9" t="n"/>
      <c r="H24" s="9" t="n"/>
      <c r="I24" s="9" t="n"/>
    </row>
    <row r="25" ht="30" customHeight="1">
      <c r="A25" s="11" t="inlineStr">
        <is>
          <t>Target gross for your profit goal ($)</t>
        </is>
      </c>
      <c r="B25" s="12">
        <f>IF(B16=0,"",(B16*(1+B10/100)+32*B9)/(1-(B7+B8)/100))</f>
        <v/>
      </c>
      <c r="C25" s="8" t="inlineStr">
        <is>
          <t>(Total cost x (1 + target %) + 32 x fixed fee) / (1 - (commission % + processing %)).</t>
        </is>
      </c>
      <c r="D25" s="9" t="n"/>
      <c r="E25" s="9" t="n"/>
      <c r="F25" s="9" t="n"/>
      <c r="G25" s="9" t="n"/>
      <c r="H25" s="9" t="n"/>
      <c r="I25" s="9" t="n"/>
    </row>
    <row r="26" ht="30" customHeight="1">
      <c r="A26" s="11" t="inlineStr">
        <is>
          <t>Target average per team ($)</t>
        </is>
      </c>
      <c r="B26" s="12">
        <f>IF(B16=0,"",B25/32)</f>
        <v/>
      </c>
      <c r="C26" s="8" t="inlineStr">
        <is>
          <t>Target gross divided by 32 teams. Your tiers spread this around: Premium above it, Value below it.</t>
        </is>
      </c>
      <c r="D26" s="9" t="n"/>
      <c r="E26" s="9" t="n"/>
      <c r="F26" s="9" t="n"/>
      <c r="G26" s="9" t="n"/>
      <c r="H26" s="9" t="n"/>
      <c r="I26" s="9" t="n"/>
    </row>
    <row r="27" ht="30" customHeight="1">
      <c r="A27" s="11" t="inlineStr">
        <is>
          <t>Total tier weight (helper)</t>
        </is>
      </c>
      <c r="B27" s="17">
        <f>COUNTIF(C33:C64,"Premium")*B11+COUNTIF(C33:C64,"Mid")*B12+COUNTIF(C33:C64,"Value")*B13</f>
        <v/>
      </c>
      <c r="C27" s="8" t="inlineStr">
        <is>
          <t>Used by the Suggested price column. Example: 8 Premium x 2 + 12 Mid x 1 + 12 Value x 0.5 = 34.</t>
        </is>
      </c>
      <c r="D27" s="9" t="n"/>
      <c r="E27" s="9" t="n"/>
      <c r="F27" s="9" t="n"/>
      <c r="G27" s="9" t="n"/>
      <c r="H27" s="9" t="n"/>
      <c r="I27" s="9" t="n"/>
    </row>
    <row r="28" ht="30" customHeight="1">
      <c r="A28" s="11" t="inlineStr">
        <is>
          <t>Teams with a tier</t>
        </is>
      </c>
      <c r="B28" s="13">
        <f>COUNTIF(C33:C64,"Premium")+COUNTIF(C33:C64,"Mid")+COUNTIF(C33:C64,"Value")</f>
        <v/>
      </c>
      <c r="C28" s="8" t="inlineStr">
        <is>
          <t>Give all 32 teams a tier so the suggested prices add up to the target gross.</t>
        </is>
      </c>
      <c r="D28" s="9" t="n"/>
      <c r="E28" s="9" t="n"/>
      <c r="F28" s="9" t="n"/>
      <c r="G28" s="9" t="n"/>
      <c r="H28" s="9" t="n"/>
      <c r="I28" s="9" t="n"/>
    </row>
    <row r="29" ht="30" customHeight="1">
      <c r="A29" s="11" t="inlineStr">
        <is>
          <t>Your prices if every team sells ($)</t>
        </is>
      </c>
      <c r="B29" s="12">
        <f>SUM(D33:D64)</f>
        <v/>
      </c>
      <c r="C29" s="8" t="inlineStr">
        <is>
          <t>Sum of every price you entered, sold or not.</t>
        </is>
      </c>
      <c r="D29" s="9" t="n"/>
      <c r="E29" s="9" t="n"/>
      <c r="F29" s="9" t="n"/>
      <c r="G29" s="9" t="n"/>
      <c r="H29" s="9" t="n"/>
      <c r="I29" s="9" t="n"/>
    </row>
    <row r="30" ht="30" customHeight="1">
      <c r="A30" s="11" t="inlineStr">
        <is>
          <t>Profit if every priced team sells ($)</t>
        </is>
      </c>
      <c r="B30" s="12">
        <f>IF(COUNT(D33:D64)=0,"",B29-SUM(H33:H64)-B16)</f>
        <v/>
      </c>
      <c r="C30" s="8" t="inlineStr">
        <is>
          <t>Your prices minus estimated fees minus total cost. Compare it with your goal before the show.</t>
        </is>
      </c>
      <c r="D30" s="9" t="n"/>
      <c r="E30" s="9" t="n"/>
      <c r="F30" s="9" t="n"/>
      <c r="G30" s="9" t="n"/>
      <c r="H30" s="9" t="n"/>
      <c r="I30" s="9" t="n"/>
    </row>
    <row r="31" ht="6" customHeight="1"/>
    <row r="32" ht="22" customHeight="1">
      <c r="A32" s="3" t="inlineStr">
        <is>
          <t>Team</t>
        </is>
      </c>
      <c r="B32" s="3" t="inlineStr">
        <is>
          <t>Division</t>
        </is>
      </c>
      <c r="C32" s="3" t="inlineStr">
        <is>
          <t>Tier</t>
        </is>
      </c>
      <c r="D32" s="3" t="inlineStr">
        <is>
          <t>Price ($)</t>
        </is>
      </c>
      <c r="E32" s="3" t="inlineStr">
        <is>
          <t>Sold?</t>
        </is>
      </c>
      <c r="F32" s="3" t="inlineStr">
        <is>
          <t>Buyer (@username)</t>
        </is>
      </c>
      <c r="G32" s="3" t="inlineStr">
        <is>
          <t>Suggested price ($)</t>
        </is>
      </c>
      <c r="H32" s="3" t="inlineStr">
        <is>
          <t>Est. fees ($)</t>
        </is>
      </c>
      <c r="I32" s="3" t="inlineStr">
        <is>
          <t>Net after fees ($)</t>
        </is>
      </c>
    </row>
    <row r="33">
      <c r="A33" s="18" t="inlineStr">
        <is>
          <t>Buffalo Bills</t>
        </is>
      </c>
      <c r="B33" s="19" t="inlineStr">
        <is>
          <t>AFC East</t>
        </is>
      </c>
      <c r="C33" s="20" t="n"/>
      <c r="D33" s="21" t="n"/>
      <c r="E33" s="20" t="n"/>
      <c r="F33" s="22" t="n"/>
      <c r="G33" s="23">
        <f>IF(OR(C33="",$B$25="",$B$27=0),"",ROUNDUP($B$25*IF(C33="Premium",$B$11,IF(C33="Mid",$B$12,IF(C33="Value",$B$13,0)))/$B$27,0))</f>
        <v/>
      </c>
      <c r="H33" s="23">
        <f>IF(D33="","",D33*($B$7+$B$8)/100+$B$9)</f>
        <v/>
      </c>
      <c r="I33" s="23">
        <f>IF(D33="","",D33-H33)</f>
        <v/>
      </c>
    </row>
    <row r="34">
      <c r="A34" s="18" t="inlineStr">
        <is>
          <t>Miami Dolphins</t>
        </is>
      </c>
      <c r="B34" s="19" t="inlineStr">
        <is>
          <t>AFC East</t>
        </is>
      </c>
      <c r="C34" s="20" t="n"/>
      <c r="D34" s="21" t="n"/>
      <c r="E34" s="20" t="n"/>
      <c r="F34" s="22" t="n"/>
      <c r="G34" s="23">
        <f>IF(OR(C34="",$B$25="",$B$27=0),"",ROUNDUP($B$25*IF(C34="Premium",$B$11,IF(C34="Mid",$B$12,IF(C34="Value",$B$13,0)))/$B$27,0))</f>
        <v/>
      </c>
      <c r="H34" s="23">
        <f>IF(D34="","",D34*($B$7+$B$8)/100+$B$9)</f>
        <v/>
      </c>
      <c r="I34" s="23">
        <f>IF(D34="","",D34-H34)</f>
        <v/>
      </c>
    </row>
    <row r="35">
      <c r="A35" s="18" t="inlineStr">
        <is>
          <t>New England Patriots</t>
        </is>
      </c>
      <c r="B35" s="19" t="inlineStr">
        <is>
          <t>AFC East</t>
        </is>
      </c>
      <c r="C35" s="20" t="n"/>
      <c r="D35" s="21" t="n"/>
      <c r="E35" s="20" t="n"/>
      <c r="F35" s="22" t="n"/>
      <c r="G35" s="23">
        <f>IF(OR(C35="",$B$25="",$B$27=0),"",ROUNDUP($B$25*IF(C35="Premium",$B$11,IF(C35="Mid",$B$12,IF(C35="Value",$B$13,0)))/$B$27,0))</f>
        <v/>
      </c>
      <c r="H35" s="23">
        <f>IF(D35="","",D35*($B$7+$B$8)/100+$B$9)</f>
        <v/>
      </c>
      <c r="I35" s="23">
        <f>IF(D35="","",D35-H35)</f>
        <v/>
      </c>
    </row>
    <row r="36">
      <c r="A36" s="18" t="inlineStr">
        <is>
          <t>New York Jets</t>
        </is>
      </c>
      <c r="B36" s="19" t="inlineStr">
        <is>
          <t>AFC East</t>
        </is>
      </c>
      <c r="C36" s="20" t="n"/>
      <c r="D36" s="21" t="n"/>
      <c r="E36" s="20" t="n"/>
      <c r="F36" s="22" t="n"/>
      <c r="G36" s="23">
        <f>IF(OR(C36="",$B$25="",$B$27=0),"",ROUNDUP($B$25*IF(C36="Premium",$B$11,IF(C36="Mid",$B$12,IF(C36="Value",$B$13,0)))/$B$27,0))</f>
        <v/>
      </c>
      <c r="H36" s="23">
        <f>IF(D36="","",D36*($B$7+$B$8)/100+$B$9)</f>
        <v/>
      </c>
      <c r="I36" s="23">
        <f>IF(D36="","",D36-H36)</f>
        <v/>
      </c>
    </row>
    <row r="37">
      <c r="A37" s="18" t="inlineStr">
        <is>
          <t>Baltimore Ravens</t>
        </is>
      </c>
      <c r="B37" s="19" t="inlineStr">
        <is>
          <t>AFC North</t>
        </is>
      </c>
      <c r="C37" s="20" t="n"/>
      <c r="D37" s="21" t="n"/>
      <c r="E37" s="20" t="n"/>
      <c r="F37" s="22" t="n"/>
      <c r="G37" s="23">
        <f>IF(OR(C37="",$B$25="",$B$27=0),"",ROUNDUP($B$25*IF(C37="Premium",$B$11,IF(C37="Mid",$B$12,IF(C37="Value",$B$13,0)))/$B$27,0))</f>
        <v/>
      </c>
      <c r="H37" s="23">
        <f>IF(D37="","",D37*($B$7+$B$8)/100+$B$9)</f>
        <v/>
      </c>
      <c r="I37" s="23">
        <f>IF(D37="","",D37-H37)</f>
        <v/>
      </c>
    </row>
    <row r="38">
      <c r="A38" s="18" t="inlineStr">
        <is>
          <t>Cincinnati Bengals</t>
        </is>
      </c>
      <c r="B38" s="19" t="inlineStr">
        <is>
          <t>AFC North</t>
        </is>
      </c>
      <c r="C38" s="20" t="n"/>
      <c r="D38" s="21" t="n"/>
      <c r="E38" s="20" t="n"/>
      <c r="F38" s="22" t="n"/>
      <c r="G38" s="23">
        <f>IF(OR(C38="",$B$25="",$B$27=0),"",ROUNDUP($B$25*IF(C38="Premium",$B$11,IF(C38="Mid",$B$12,IF(C38="Value",$B$13,0)))/$B$27,0))</f>
        <v/>
      </c>
      <c r="H38" s="23">
        <f>IF(D38="","",D38*($B$7+$B$8)/100+$B$9)</f>
        <v/>
      </c>
      <c r="I38" s="23">
        <f>IF(D38="","",D38-H38)</f>
        <v/>
      </c>
    </row>
    <row r="39">
      <c r="A39" s="18" t="inlineStr">
        <is>
          <t>Cleveland Browns</t>
        </is>
      </c>
      <c r="B39" s="19" t="inlineStr">
        <is>
          <t>AFC North</t>
        </is>
      </c>
      <c r="C39" s="20" t="n"/>
      <c r="D39" s="21" t="n"/>
      <c r="E39" s="20" t="n"/>
      <c r="F39" s="22" t="n"/>
      <c r="G39" s="23">
        <f>IF(OR(C39="",$B$25="",$B$27=0),"",ROUNDUP($B$25*IF(C39="Premium",$B$11,IF(C39="Mid",$B$12,IF(C39="Value",$B$13,0)))/$B$27,0))</f>
        <v/>
      </c>
      <c r="H39" s="23">
        <f>IF(D39="","",D39*($B$7+$B$8)/100+$B$9)</f>
        <v/>
      </c>
      <c r="I39" s="23">
        <f>IF(D39="","",D39-H39)</f>
        <v/>
      </c>
    </row>
    <row r="40">
      <c r="A40" s="18" t="inlineStr">
        <is>
          <t>Pittsburgh Steelers</t>
        </is>
      </c>
      <c r="B40" s="19" t="inlineStr">
        <is>
          <t>AFC North</t>
        </is>
      </c>
      <c r="C40" s="20" t="n"/>
      <c r="D40" s="21" t="n"/>
      <c r="E40" s="20" t="n"/>
      <c r="F40" s="22" t="n"/>
      <c r="G40" s="23">
        <f>IF(OR(C40="",$B$25="",$B$27=0),"",ROUNDUP($B$25*IF(C40="Premium",$B$11,IF(C40="Mid",$B$12,IF(C40="Value",$B$13,0)))/$B$27,0))</f>
        <v/>
      </c>
      <c r="H40" s="23">
        <f>IF(D40="","",D40*($B$7+$B$8)/100+$B$9)</f>
        <v/>
      </c>
      <c r="I40" s="23">
        <f>IF(D40="","",D40-H40)</f>
        <v/>
      </c>
    </row>
    <row r="41">
      <c r="A41" s="18" t="inlineStr">
        <is>
          <t>Houston Texans</t>
        </is>
      </c>
      <c r="B41" s="19" t="inlineStr">
        <is>
          <t>AFC South</t>
        </is>
      </c>
      <c r="C41" s="20" t="n"/>
      <c r="D41" s="21" t="n"/>
      <c r="E41" s="20" t="n"/>
      <c r="F41" s="22" t="n"/>
      <c r="G41" s="23">
        <f>IF(OR(C41="",$B$25="",$B$27=0),"",ROUNDUP($B$25*IF(C41="Premium",$B$11,IF(C41="Mid",$B$12,IF(C41="Value",$B$13,0)))/$B$27,0))</f>
        <v/>
      </c>
      <c r="H41" s="23">
        <f>IF(D41="","",D41*($B$7+$B$8)/100+$B$9)</f>
        <v/>
      </c>
      <c r="I41" s="23">
        <f>IF(D41="","",D41-H41)</f>
        <v/>
      </c>
    </row>
    <row r="42">
      <c r="A42" s="18" t="inlineStr">
        <is>
          <t>Indianapolis Colts</t>
        </is>
      </c>
      <c r="B42" s="19" t="inlineStr">
        <is>
          <t>AFC South</t>
        </is>
      </c>
      <c r="C42" s="20" t="n"/>
      <c r="D42" s="21" t="n"/>
      <c r="E42" s="20" t="n"/>
      <c r="F42" s="22" t="n"/>
      <c r="G42" s="23">
        <f>IF(OR(C42="",$B$25="",$B$27=0),"",ROUNDUP($B$25*IF(C42="Premium",$B$11,IF(C42="Mid",$B$12,IF(C42="Value",$B$13,0)))/$B$27,0))</f>
        <v/>
      </c>
      <c r="H42" s="23">
        <f>IF(D42="","",D42*($B$7+$B$8)/100+$B$9)</f>
        <v/>
      </c>
      <c r="I42" s="23">
        <f>IF(D42="","",D42-H42)</f>
        <v/>
      </c>
    </row>
    <row r="43">
      <c r="A43" s="18" t="inlineStr">
        <is>
          <t>Jacksonville Jaguars</t>
        </is>
      </c>
      <c r="B43" s="19" t="inlineStr">
        <is>
          <t>AFC South</t>
        </is>
      </c>
      <c r="C43" s="20" t="n"/>
      <c r="D43" s="21" t="n"/>
      <c r="E43" s="20" t="n"/>
      <c r="F43" s="22" t="n"/>
      <c r="G43" s="23">
        <f>IF(OR(C43="",$B$25="",$B$27=0),"",ROUNDUP($B$25*IF(C43="Premium",$B$11,IF(C43="Mid",$B$12,IF(C43="Value",$B$13,0)))/$B$27,0))</f>
        <v/>
      </c>
      <c r="H43" s="23">
        <f>IF(D43="","",D43*($B$7+$B$8)/100+$B$9)</f>
        <v/>
      </c>
      <c r="I43" s="23">
        <f>IF(D43="","",D43-H43)</f>
        <v/>
      </c>
    </row>
    <row r="44">
      <c r="A44" s="18" t="inlineStr">
        <is>
          <t>Tennessee Titans</t>
        </is>
      </c>
      <c r="B44" s="19" t="inlineStr">
        <is>
          <t>AFC South</t>
        </is>
      </c>
      <c r="C44" s="20" t="n"/>
      <c r="D44" s="21" t="n"/>
      <c r="E44" s="20" t="n"/>
      <c r="F44" s="22" t="n"/>
      <c r="G44" s="23">
        <f>IF(OR(C44="",$B$25="",$B$27=0),"",ROUNDUP($B$25*IF(C44="Premium",$B$11,IF(C44="Mid",$B$12,IF(C44="Value",$B$13,0)))/$B$27,0))</f>
        <v/>
      </c>
      <c r="H44" s="23">
        <f>IF(D44="","",D44*($B$7+$B$8)/100+$B$9)</f>
        <v/>
      </c>
      <c r="I44" s="23">
        <f>IF(D44="","",D44-H44)</f>
        <v/>
      </c>
    </row>
    <row r="45">
      <c r="A45" s="18" t="inlineStr">
        <is>
          <t>Denver Broncos</t>
        </is>
      </c>
      <c r="B45" s="19" t="inlineStr">
        <is>
          <t>AFC West</t>
        </is>
      </c>
      <c r="C45" s="20" t="n"/>
      <c r="D45" s="21" t="n"/>
      <c r="E45" s="20" t="n"/>
      <c r="F45" s="22" t="n"/>
      <c r="G45" s="23">
        <f>IF(OR(C45="",$B$25="",$B$27=0),"",ROUNDUP($B$25*IF(C45="Premium",$B$11,IF(C45="Mid",$B$12,IF(C45="Value",$B$13,0)))/$B$27,0))</f>
        <v/>
      </c>
      <c r="H45" s="23">
        <f>IF(D45="","",D45*($B$7+$B$8)/100+$B$9)</f>
        <v/>
      </c>
      <c r="I45" s="23">
        <f>IF(D45="","",D45-H45)</f>
        <v/>
      </c>
    </row>
    <row r="46">
      <c r="A46" s="18" t="inlineStr">
        <is>
          <t>Kansas City Chiefs</t>
        </is>
      </c>
      <c r="B46" s="19" t="inlineStr">
        <is>
          <t>AFC West</t>
        </is>
      </c>
      <c r="C46" s="20" t="n"/>
      <c r="D46" s="21" t="n"/>
      <c r="E46" s="20" t="n"/>
      <c r="F46" s="22" t="n"/>
      <c r="G46" s="23">
        <f>IF(OR(C46="",$B$25="",$B$27=0),"",ROUNDUP($B$25*IF(C46="Premium",$B$11,IF(C46="Mid",$B$12,IF(C46="Value",$B$13,0)))/$B$27,0))</f>
        <v/>
      </c>
      <c r="H46" s="23">
        <f>IF(D46="","",D46*($B$7+$B$8)/100+$B$9)</f>
        <v/>
      </c>
      <c r="I46" s="23">
        <f>IF(D46="","",D46-H46)</f>
        <v/>
      </c>
    </row>
    <row r="47">
      <c r="A47" s="18" t="inlineStr">
        <is>
          <t>Las Vegas Raiders</t>
        </is>
      </c>
      <c r="B47" s="19" t="inlineStr">
        <is>
          <t>AFC West</t>
        </is>
      </c>
      <c r="C47" s="20" t="n"/>
      <c r="D47" s="21" t="n"/>
      <c r="E47" s="20" t="n"/>
      <c r="F47" s="22" t="n"/>
      <c r="G47" s="23">
        <f>IF(OR(C47="",$B$25="",$B$27=0),"",ROUNDUP($B$25*IF(C47="Premium",$B$11,IF(C47="Mid",$B$12,IF(C47="Value",$B$13,0)))/$B$27,0))</f>
        <v/>
      </c>
      <c r="H47" s="23">
        <f>IF(D47="","",D47*($B$7+$B$8)/100+$B$9)</f>
        <v/>
      </c>
      <c r="I47" s="23">
        <f>IF(D47="","",D47-H47)</f>
        <v/>
      </c>
    </row>
    <row r="48">
      <c r="A48" s="18" t="inlineStr">
        <is>
          <t>Los Angeles Chargers</t>
        </is>
      </c>
      <c r="B48" s="19" t="inlineStr">
        <is>
          <t>AFC West</t>
        </is>
      </c>
      <c r="C48" s="20" t="n"/>
      <c r="D48" s="21" t="n"/>
      <c r="E48" s="20" t="n"/>
      <c r="F48" s="22" t="n"/>
      <c r="G48" s="23">
        <f>IF(OR(C48="",$B$25="",$B$27=0),"",ROUNDUP($B$25*IF(C48="Premium",$B$11,IF(C48="Mid",$B$12,IF(C48="Value",$B$13,0)))/$B$27,0))</f>
        <v/>
      </c>
      <c r="H48" s="23">
        <f>IF(D48="","",D48*($B$7+$B$8)/100+$B$9)</f>
        <v/>
      </c>
      <c r="I48" s="23">
        <f>IF(D48="","",D48-H48)</f>
        <v/>
      </c>
    </row>
    <row r="49">
      <c r="A49" s="18" t="inlineStr">
        <is>
          <t>Dallas Cowboys</t>
        </is>
      </c>
      <c r="B49" s="19" t="inlineStr">
        <is>
          <t>NFC East</t>
        </is>
      </c>
      <c r="C49" s="20" t="n"/>
      <c r="D49" s="21" t="n"/>
      <c r="E49" s="20" t="n"/>
      <c r="F49" s="22" t="n"/>
      <c r="G49" s="23">
        <f>IF(OR(C49="",$B$25="",$B$27=0),"",ROUNDUP($B$25*IF(C49="Premium",$B$11,IF(C49="Mid",$B$12,IF(C49="Value",$B$13,0)))/$B$27,0))</f>
        <v/>
      </c>
      <c r="H49" s="23">
        <f>IF(D49="","",D49*($B$7+$B$8)/100+$B$9)</f>
        <v/>
      </c>
      <c r="I49" s="23">
        <f>IF(D49="","",D49-H49)</f>
        <v/>
      </c>
    </row>
    <row r="50">
      <c r="A50" s="18" t="inlineStr">
        <is>
          <t>New York Giants</t>
        </is>
      </c>
      <c r="B50" s="19" t="inlineStr">
        <is>
          <t>NFC East</t>
        </is>
      </c>
      <c r="C50" s="20" t="n"/>
      <c r="D50" s="21" t="n"/>
      <c r="E50" s="20" t="n"/>
      <c r="F50" s="22" t="n"/>
      <c r="G50" s="23">
        <f>IF(OR(C50="",$B$25="",$B$27=0),"",ROUNDUP($B$25*IF(C50="Premium",$B$11,IF(C50="Mid",$B$12,IF(C50="Value",$B$13,0)))/$B$27,0))</f>
        <v/>
      </c>
      <c r="H50" s="23">
        <f>IF(D50="","",D50*($B$7+$B$8)/100+$B$9)</f>
        <v/>
      </c>
      <c r="I50" s="23">
        <f>IF(D50="","",D50-H50)</f>
        <v/>
      </c>
    </row>
    <row r="51">
      <c r="A51" s="18" t="inlineStr">
        <is>
          <t>Philadelphia Eagles</t>
        </is>
      </c>
      <c r="B51" s="19" t="inlineStr">
        <is>
          <t>NFC East</t>
        </is>
      </c>
      <c r="C51" s="20" t="n"/>
      <c r="D51" s="21" t="n"/>
      <c r="E51" s="20" t="n"/>
      <c r="F51" s="22" t="n"/>
      <c r="G51" s="23">
        <f>IF(OR(C51="",$B$25="",$B$27=0),"",ROUNDUP($B$25*IF(C51="Premium",$B$11,IF(C51="Mid",$B$12,IF(C51="Value",$B$13,0)))/$B$27,0))</f>
        <v/>
      </c>
      <c r="H51" s="23">
        <f>IF(D51="","",D51*($B$7+$B$8)/100+$B$9)</f>
        <v/>
      </c>
      <c r="I51" s="23">
        <f>IF(D51="","",D51-H51)</f>
        <v/>
      </c>
    </row>
    <row r="52">
      <c r="A52" s="18" t="inlineStr">
        <is>
          <t>Washington Commanders</t>
        </is>
      </c>
      <c r="B52" s="19" t="inlineStr">
        <is>
          <t>NFC East</t>
        </is>
      </c>
      <c r="C52" s="20" t="n"/>
      <c r="D52" s="21" t="n"/>
      <c r="E52" s="20" t="n"/>
      <c r="F52" s="22" t="n"/>
      <c r="G52" s="23">
        <f>IF(OR(C52="",$B$25="",$B$27=0),"",ROUNDUP($B$25*IF(C52="Premium",$B$11,IF(C52="Mid",$B$12,IF(C52="Value",$B$13,0)))/$B$27,0))</f>
        <v/>
      </c>
      <c r="H52" s="23">
        <f>IF(D52="","",D52*($B$7+$B$8)/100+$B$9)</f>
        <v/>
      </c>
      <c r="I52" s="23">
        <f>IF(D52="","",D52-H52)</f>
        <v/>
      </c>
    </row>
    <row r="53">
      <c r="A53" s="18" t="inlineStr">
        <is>
          <t>Chicago Bears</t>
        </is>
      </c>
      <c r="B53" s="19" t="inlineStr">
        <is>
          <t>NFC North</t>
        </is>
      </c>
      <c r="C53" s="20" t="n"/>
      <c r="D53" s="21" t="n"/>
      <c r="E53" s="20" t="n"/>
      <c r="F53" s="22" t="n"/>
      <c r="G53" s="23">
        <f>IF(OR(C53="",$B$25="",$B$27=0),"",ROUNDUP($B$25*IF(C53="Premium",$B$11,IF(C53="Mid",$B$12,IF(C53="Value",$B$13,0)))/$B$27,0))</f>
        <v/>
      </c>
      <c r="H53" s="23">
        <f>IF(D53="","",D53*($B$7+$B$8)/100+$B$9)</f>
        <v/>
      </c>
      <c r="I53" s="23">
        <f>IF(D53="","",D53-H53)</f>
        <v/>
      </c>
    </row>
    <row r="54">
      <c r="A54" s="18" t="inlineStr">
        <is>
          <t>Detroit Lions</t>
        </is>
      </c>
      <c r="B54" s="19" t="inlineStr">
        <is>
          <t>NFC North</t>
        </is>
      </c>
      <c r="C54" s="20" t="n"/>
      <c r="D54" s="21" t="n"/>
      <c r="E54" s="20" t="n"/>
      <c r="F54" s="22" t="n"/>
      <c r="G54" s="23">
        <f>IF(OR(C54="",$B$25="",$B$27=0),"",ROUNDUP($B$25*IF(C54="Premium",$B$11,IF(C54="Mid",$B$12,IF(C54="Value",$B$13,0)))/$B$27,0))</f>
        <v/>
      </c>
      <c r="H54" s="23">
        <f>IF(D54="","",D54*($B$7+$B$8)/100+$B$9)</f>
        <v/>
      </c>
      <c r="I54" s="23">
        <f>IF(D54="","",D54-H54)</f>
        <v/>
      </c>
    </row>
    <row r="55">
      <c r="A55" s="18" t="inlineStr">
        <is>
          <t>Green Bay Packers</t>
        </is>
      </c>
      <c r="B55" s="19" t="inlineStr">
        <is>
          <t>NFC North</t>
        </is>
      </c>
      <c r="C55" s="20" t="n"/>
      <c r="D55" s="21" t="n"/>
      <c r="E55" s="20" t="n"/>
      <c r="F55" s="22" t="n"/>
      <c r="G55" s="23">
        <f>IF(OR(C55="",$B$25="",$B$27=0),"",ROUNDUP($B$25*IF(C55="Premium",$B$11,IF(C55="Mid",$B$12,IF(C55="Value",$B$13,0)))/$B$27,0))</f>
        <v/>
      </c>
      <c r="H55" s="23">
        <f>IF(D55="","",D55*($B$7+$B$8)/100+$B$9)</f>
        <v/>
      </c>
      <c r="I55" s="23">
        <f>IF(D55="","",D55-H55)</f>
        <v/>
      </c>
    </row>
    <row r="56">
      <c r="A56" s="18" t="inlineStr">
        <is>
          <t>Minnesota Vikings</t>
        </is>
      </c>
      <c r="B56" s="19" t="inlineStr">
        <is>
          <t>NFC North</t>
        </is>
      </c>
      <c r="C56" s="20" t="n"/>
      <c r="D56" s="21" t="n"/>
      <c r="E56" s="20" t="n"/>
      <c r="F56" s="22" t="n"/>
      <c r="G56" s="23">
        <f>IF(OR(C56="",$B$25="",$B$27=0),"",ROUNDUP($B$25*IF(C56="Premium",$B$11,IF(C56="Mid",$B$12,IF(C56="Value",$B$13,0)))/$B$27,0))</f>
        <v/>
      </c>
      <c r="H56" s="23">
        <f>IF(D56="","",D56*($B$7+$B$8)/100+$B$9)</f>
        <v/>
      </c>
      <c r="I56" s="23">
        <f>IF(D56="","",D56-H56)</f>
        <v/>
      </c>
    </row>
    <row r="57">
      <c r="A57" s="18" t="inlineStr">
        <is>
          <t>Atlanta Falcons</t>
        </is>
      </c>
      <c r="B57" s="19" t="inlineStr">
        <is>
          <t>NFC South</t>
        </is>
      </c>
      <c r="C57" s="20" t="n"/>
      <c r="D57" s="21" t="n"/>
      <c r="E57" s="20" t="n"/>
      <c r="F57" s="22" t="n"/>
      <c r="G57" s="23">
        <f>IF(OR(C57="",$B$25="",$B$27=0),"",ROUNDUP($B$25*IF(C57="Premium",$B$11,IF(C57="Mid",$B$12,IF(C57="Value",$B$13,0)))/$B$27,0))</f>
        <v/>
      </c>
      <c r="H57" s="23">
        <f>IF(D57="","",D57*($B$7+$B$8)/100+$B$9)</f>
        <v/>
      </c>
      <c r="I57" s="23">
        <f>IF(D57="","",D57-H57)</f>
        <v/>
      </c>
    </row>
    <row r="58">
      <c r="A58" s="18" t="inlineStr">
        <is>
          <t>Carolina Panthers</t>
        </is>
      </c>
      <c r="B58" s="19" t="inlineStr">
        <is>
          <t>NFC South</t>
        </is>
      </c>
      <c r="C58" s="20" t="n"/>
      <c r="D58" s="21" t="n"/>
      <c r="E58" s="20" t="n"/>
      <c r="F58" s="22" t="n"/>
      <c r="G58" s="23">
        <f>IF(OR(C58="",$B$25="",$B$27=0),"",ROUNDUP($B$25*IF(C58="Premium",$B$11,IF(C58="Mid",$B$12,IF(C58="Value",$B$13,0)))/$B$27,0))</f>
        <v/>
      </c>
      <c r="H58" s="23">
        <f>IF(D58="","",D58*($B$7+$B$8)/100+$B$9)</f>
        <v/>
      </c>
      <c r="I58" s="23">
        <f>IF(D58="","",D58-H58)</f>
        <v/>
      </c>
    </row>
    <row r="59">
      <c r="A59" s="18" t="inlineStr">
        <is>
          <t>New Orleans Saints</t>
        </is>
      </c>
      <c r="B59" s="19" t="inlineStr">
        <is>
          <t>NFC South</t>
        </is>
      </c>
      <c r="C59" s="20" t="n"/>
      <c r="D59" s="21" t="n"/>
      <c r="E59" s="20" t="n"/>
      <c r="F59" s="22" t="n"/>
      <c r="G59" s="23">
        <f>IF(OR(C59="",$B$25="",$B$27=0),"",ROUNDUP($B$25*IF(C59="Premium",$B$11,IF(C59="Mid",$B$12,IF(C59="Value",$B$13,0)))/$B$27,0))</f>
        <v/>
      </c>
      <c r="H59" s="23">
        <f>IF(D59="","",D59*($B$7+$B$8)/100+$B$9)</f>
        <v/>
      </c>
      <c r="I59" s="23">
        <f>IF(D59="","",D59-H59)</f>
        <v/>
      </c>
    </row>
    <row r="60">
      <c r="A60" s="18" t="inlineStr">
        <is>
          <t>Tampa Bay Buccaneers</t>
        </is>
      </c>
      <c r="B60" s="19" t="inlineStr">
        <is>
          <t>NFC South</t>
        </is>
      </c>
      <c r="C60" s="20" t="n"/>
      <c r="D60" s="21" t="n"/>
      <c r="E60" s="20" t="n"/>
      <c r="F60" s="22" t="n"/>
      <c r="G60" s="23">
        <f>IF(OR(C60="",$B$25="",$B$27=0),"",ROUNDUP($B$25*IF(C60="Premium",$B$11,IF(C60="Mid",$B$12,IF(C60="Value",$B$13,0)))/$B$27,0))</f>
        <v/>
      </c>
      <c r="H60" s="23">
        <f>IF(D60="","",D60*($B$7+$B$8)/100+$B$9)</f>
        <v/>
      </c>
      <c r="I60" s="23">
        <f>IF(D60="","",D60-H60)</f>
        <v/>
      </c>
    </row>
    <row r="61">
      <c r="A61" s="18" t="inlineStr">
        <is>
          <t>Arizona Cardinals</t>
        </is>
      </c>
      <c r="B61" s="19" t="inlineStr">
        <is>
          <t>NFC West</t>
        </is>
      </c>
      <c r="C61" s="20" t="n"/>
      <c r="D61" s="21" t="n"/>
      <c r="E61" s="20" t="n"/>
      <c r="F61" s="22" t="n"/>
      <c r="G61" s="23">
        <f>IF(OR(C61="",$B$25="",$B$27=0),"",ROUNDUP($B$25*IF(C61="Premium",$B$11,IF(C61="Mid",$B$12,IF(C61="Value",$B$13,0)))/$B$27,0))</f>
        <v/>
      </c>
      <c r="H61" s="23">
        <f>IF(D61="","",D61*($B$7+$B$8)/100+$B$9)</f>
        <v/>
      </c>
      <c r="I61" s="23">
        <f>IF(D61="","",D61-H61)</f>
        <v/>
      </c>
    </row>
    <row r="62">
      <c r="A62" s="18" t="inlineStr">
        <is>
          <t>Los Angeles Rams</t>
        </is>
      </c>
      <c r="B62" s="19" t="inlineStr">
        <is>
          <t>NFC West</t>
        </is>
      </c>
      <c r="C62" s="20" t="n"/>
      <c r="D62" s="21" t="n"/>
      <c r="E62" s="20" t="n"/>
      <c r="F62" s="22" t="n"/>
      <c r="G62" s="23">
        <f>IF(OR(C62="",$B$25="",$B$27=0),"",ROUNDUP($B$25*IF(C62="Premium",$B$11,IF(C62="Mid",$B$12,IF(C62="Value",$B$13,0)))/$B$27,0))</f>
        <v/>
      </c>
      <c r="H62" s="23">
        <f>IF(D62="","",D62*($B$7+$B$8)/100+$B$9)</f>
        <v/>
      </c>
      <c r="I62" s="23">
        <f>IF(D62="","",D62-H62)</f>
        <v/>
      </c>
    </row>
    <row r="63">
      <c r="A63" s="18" t="inlineStr">
        <is>
          <t>San Francisco 49ers</t>
        </is>
      </c>
      <c r="B63" s="19" t="inlineStr">
        <is>
          <t>NFC West</t>
        </is>
      </c>
      <c r="C63" s="20" t="n"/>
      <c r="D63" s="21" t="n"/>
      <c r="E63" s="20" t="n"/>
      <c r="F63" s="22" t="n"/>
      <c r="G63" s="23">
        <f>IF(OR(C63="",$B$25="",$B$27=0),"",ROUNDUP($B$25*IF(C63="Premium",$B$11,IF(C63="Mid",$B$12,IF(C63="Value",$B$13,0)))/$B$27,0))</f>
        <v/>
      </c>
      <c r="H63" s="23">
        <f>IF(D63="","",D63*($B$7+$B$8)/100+$B$9)</f>
        <v/>
      </c>
      <c r="I63" s="23">
        <f>IF(D63="","",D63-H63)</f>
        <v/>
      </c>
    </row>
    <row r="64">
      <c r="A64" s="18" t="inlineStr">
        <is>
          <t>Seattle Seahawks</t>
        </is>
      </c>
      <c r="B64" s="19" t="inlineStr">
        <is>
          <t>NFC West</t>
        </is>
      </c>
      <c r="C64" s="20" t="n"/>
      <c r="D64" s="21" t="n"/>
      <c r="E64" s="20" t="n"/>
      <c r="F64" s="22" t="n"/>
      <c r="G64" s="23">
        <f>IF(OR(C64="",$B$25="",$B$27=0),"",ROUNDUP($B$25*IF(C64="Premium",$B$11,IF(C64="Mid",$B$12,IF(C64="Value",$B$13,0)))/$B$27,0))</f>
        <v/>
      </c>
      <c r="H64" s="23">
        <f>IF(D64="","",D64*($B$7+$B$8)/100+$B$9)</f>
        <v/>
      </c>
      <c r="I64" s="23">
        <f>IF(D64="","",D64-H64)</f>
        <v/>
      </c>
    </row>
    <row r="65">
      <c r="A65" s="24" t="inlineStr">
        <is>
          <t>TOTALS</t>
        </is>
      </c>
      <c r="B65" s="24" t="n"/>
      <c r="C65" s="24" t="n"/>
      <c r="D65" s="25">
        <f>SUM(D33:D64)</f>
        <v/>
      </c>
      <c r="E65" s="26">
        <f>COUNTIF(E33:E64,"Yes")</f>
        <v/>
      </c>
      <c r="F65" s="24" t="n"/>
      <c r="G65" s="25">
        <f>SUM(G33:G64)</f>
        <v/>
      </c>
      <c r="H65" s="25">
        <f>SUM(H33:H64)</f>
        <v/>
      </c>
      <c r="I65" s="25">
        <f>SUM(I33:I64)</f>
        <v/>
      </c>
    </row>
    <row r="66">
      <c r="A66" s="27" t="inlineStr">
        <is>
          <t>Totals row: Price, Suggested price, fees and net add up every team you priced, sold or not. The Results block above counts sold teams only.</t>
        </is>
      </c>
    </row>
  </sheetData>
  <mergeCells count="28">
    <mergeCell ref="C23:I23"/>
    <mergeCell ref="C17:I17"/>
    <mergeCell ref="C8:I8"/>
    <mergeCell ref="C7:I7"/>
    <mergeCell ref="C19:I19"/>
    <mergeCell ref="C28:I28"/>
    <mergeCell ref="C13:I13"/>
    <mergeCell ref="A2:I2"/>
    <mergeCell ref="C18:I18"/>
    <mergeCell ref="C6:I6"/>
    <mergeCell ref="C24:I24"/>
    <mergeCell ref="C30:I30"/>
    <mergeCell ref="C15:I15"/>
    <mergeCell ref="C5:I5"/>
    <mergeCell ref="C26:I26"/>
    <mergeCell ref="C4:I4"/>
    <mergeCell ref="C20:I20"/>
    <mergeCell ref="C29:I29"/>
    <mergeCell ref="C10:I10"/>
    <mergeCell ref="C16:I16"/>
    <mergeCell ref="C25:I25"/>
    <mergeCell ref="C22:I22"/>
    <mergeCell ref="C9:I9"/>
    <mergeCell ref="C21:I21"/>
    <mergeCell ref="A1:I1"/>
    <mergeCell ref="C12:I12"/>
    <mergeCell ref="C11:I11"/>
    <mergeCell ref="C27:I27"/>
  </mergeCells>
  <conditionalFormatting sqref="A33:I64">
    <cfRule type="expression" priority="1" dxfId="0">
      <formula>$E33="Yes"</formula>
    </cfRule>
  </conditionalFormatting>
  <conditionalFormatting sqref="B21">
    <cfRule type="expression" priority="2" dxfId="1">
      <formula>$B$21&lt;0</formula>
    </cfRule>
  </conditionalFormatting>
  <dataValidations count="4">
    <dataValidation sqref="B5:B13" showDropDown="0" showInputMessage="0" showErrorMessage="1" allowBlank="1" errorTitle="Number needed" error="Enter a number of 0 or more." type="decimal" operator="greaterThanOrEqual">
      <formula1>0</formula1>
    </dataValidation>
    <dataValidation sqref="C33:C64" showDropDown="0" showInputMessage="0" showErrorMessage="1" allowBlank="1" errorTitle="Pick a tier" error="Choose Premium, Mid or Value." type="list">
      <formula1>"Premium,Mid,Value"</formula1>
    </dataValidation>
    <dataValidation sqref="E33:E64" showDropDown="0" showInputMessage="0" showErrorMessage="1" allowBlank="1" errorTitle="Yes or No" error="Choose Yes or No." type="list">
      <formula1>"Yes,No"</formula1>
    </dataValidation>
    <dataValidation sqref="D33:D64" showDropDown="0" showInputMessage="0" showErrorMessage="1" allowBlank="1" errorTitle="Number needed" error="Enter a price of 0 or more." type="decimal" operator="greaterThanOrEqual">
      <formula1>0</formula1>
    </dataValidation>
  </dataValidation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36"/>
  <sheetViews>
    <sheetView showGridLines="0" workbookViewId="0">
      <selection activeCell="A1" sqref="A1"/>
    </sheetView>
  </sheetViews>
  <sheetFormatPr baseColWidth="8" defaultRowHeight="15"/>
  <cols>
    <col width="6" customWidth="1" min="1" max="1"/>
    <col width="110" customWidth="1" min="2" max="2"/>
  </cols>
  <sheetData>
    <row r="1" ht="36" customHeight="1">
      <c r="A1" s="1" t="inlineStr">
        <is>
          <t>How to use the PYT price sheet</t>
        </is>
      </c>
    </row>
    <row r="2">
      <c r="A2" s="2" t="inlineStr">
        <is>
          <t>Free PYT price sheet from breaktemplate.com. Whatnot fee defaults checked November 2026; your Seller Hub shows the rate you actually pay.</t>
        </is>
      </c>
    </row>
    <row r="3" ht="6" customHeight="1"/>
    <row r="4" ht="22" customHeight="1">
      <c r="A4" s="28" t="inlineStr">
        <is>
          <t>Set up the break</t>
        </is>
      </c>
    </row>
    <row r="5" ht="16" customHeight="1">
      <c r="A5" s="29" t="n">
        <v>1</v>
      </c>
      <c r="B5" s="30" t="inlineStr">
        <is>
          <t>Enter your box or case cost and your shipping supplies in the yellow cells at the top of PYT Pricing.</t>
        </is>
      </c>
    </row>
    <row r="6" ht="30" customHeight="1">
      <c r="A6" s="29" t="n">
        <v>2</v>
      </c>
      <c r="B6" s="30" t="inlineStr">
        <is>
          <t>Check the fee defaults: 8% commission (Standard tier, US sports cards), 2.9% processing and $0.30 per order, as of November 2026. If your four-week sales put you in a lower tier, type your rate from Seller Hub.</t>
        </is>
      </c>
    </row>
    <row r="7" ht="30" customHeight="1">
      <c r="A7" s="29" t="n">
        <v>3</v>
      </c>
      <c r="B7" s="30" t="inlineStr">
        <is>
          <t>Set a target profit as a percent of cost. 0 shows break-even prices; 20 means you want to make 20% of what you spent.</t>
        </is>
      </c>
    </row>
    <row r="8" ht="30" customHeight="1">
      <c r="A8" s="29" t="n">
        <v>4</v>
      </c>
      <c r="B8" s="30" t="inlineStr">
        <is>
          <t>Read the checklist for the product you are breaking. Give every one of the 32 teams a tier (Premium, Mid or Value) from the dropdown, based on rookies, star players and how many checklist cards each team has in this product.</t>
        </is>
      </c>
    </row>
    <row r="9" ht="30" customHeight="1">
      <c r="A9" s="29" t="n">
        <v>5</v>
      </c>
      <c r="B9" s="30" t="inlineStr">
        <is>
          <t>Adjust the tier weights if you want a wider or narrower spread. With the example weights, a Premium team is priced at twice a Mid team and a Value team at half.</t>
        </is>
      </c>
    </row>
    <row r="11" ht="22" customHeight="1">
      <c r="A11" s="28" t="inlineStr">
        <is>
          <t>Price the teams</t>
        </is>
      </c>
    </row>
    <row r="12" ht="30" customHeight="1">
      <c r="A12" s="29" t="n">
        <v>1</v>
      </c>
      <c r="B12" s="30" t="inlineStr">
        <is>
          <t>The Suggested price column spreads your target gross across the tiers and rounds each team up to a whole dollar. It fills in once a team has a tier.</t>
        </is>
      </c>
    </row>
    <row r="13" ht="30" customHeight="1">
      <c r="A13" s="29" t="n">
        <v>2</v>
      </c>
      <c r="B13" s="30" t="inlineStr">
        <is>
          <t>Type your actual asking price in the Price column. You can copy the suggestion, round it, or move a team up or down. The sheet never fills prices for you, and nothing in it is a valuation of any team.</t>
        </is>
      </c>
    </row>
    <row r="14" ht="30" customHeight="1">
      <c r="A14" s="29" t="n">
        <v>3</v>
      </c>
      <c r="B14" s="30" t="inlineStr">
        <is>
          <t>Check Profit if every priced team sells in the Results block. If it is below your goal, raise the top of the board rather than the bottom: Value teams are the ones that finish the break.</t>
        </is>
      </c>
    </row>
    <row r="15" ht="30" customHeight="1">
      <c r="A15" s="29" t="n">
        <v>4</v>
      </c>
      <c r="B15" s="30" t="inlineStr">
        <is>
          <t>Whatnot's Breaks feature lets you paste a custom spot list from Excel or Google Sheets, including spot names, prices and descriptions (as of November 2026). Copy the Team and Price columns and line them up with the columns the Breaks feature shows.</t>
        </is>
      </c>
    </row>
    <row r="17" ht="22" customHeight="1">
      <c r="A17" s="28" t="inlineStr">
        <is>
          <t>During the show</t>
        </is>
      </c>
    </row>
    <row r="18" ht="16" customHeight="1">
      <c r="A18" s="29" t="n">
        <v>1</v>
      </c>
      <c r="B18" s="30" t="inlineStr">
        <is>
          <t>As each team sells, set Sold? to Yes and type the buyer's username. Sold rows turn green.</t>
        </is>
      </c>
    </row>
    <row r="19" ht="30" customHeight="1">
      <c r="A19" s="29" t="n">
        <v>2</v>
      </c>
      <c r="B19" s="30" t="inlineStr">
        <is>
          <t>Gross sales, estimated fees, net and profit update from the teams marked sold. The fee estimate is a floor: processing also applies to the shipping and tax each buyer pays.</t>
        </is>
      </c>
    </row>
    <row r="20" ht="16" customHeight="1">
      <c r="A20" s="29" t="n">
        <v>3</v>
      </c>
      <c r="B20" s="30" t="inlineStr">
        <is>
          <t>Compare Gross sales of sold teams with Break-even gross before you decide what to do with unsold teams.</t>
        </is>
      </c>
    </row>
    <row r="22" ht="22" customHeight="1">
      <c r="A22" s="28" t="inlineStr">
        <is>
          <t>Whatnot rules to keep in mind (as of November 2026)</t>
        </is>
      </c>
    </row>
    <row r="23" ht="30" customHeight="1">
      <c r="A23" s="29" t="n">
        <v>1</v>
      </c>
      <c r="B23" s="30" t="inlineStr">
        <is>
          <t>All product in a break must be opened in the same live show, and break spots cannot be sold off Whatnot or as pre-sales.</t>
        </is>
      </c>
    </row>
    <row r="24" ht="30" customHeight="1">
      <c r="A24" s="29" t="n">
        <v>2</v>
      </c>
      <c r="B24" s="30" t="inlineStr">
        <is>
          <t>If spots do not fill, honor buyer refund requests. You can keep selling the spots in a future break only while the product is still sealed.</t>
        </is>
      </c>
    </row>
    <row r="25" ht="30" customHeight="1">
      <c r="A25" s="29" t="n">
        <v>3</v>
      </c>
      <c r="B25" s="30" t="inlineStr">
        <is>
          <t>Do not buy unsold teams yourself or through family, household members or employees: they cannot enter your break. Raffles or other games of chance for unsold spots are not allowed.</t>
        </is>
      </c>
    </row>
    <row r="26" ht="30" customHeight="1">
      <c r="A26" s="29" t="n">
        <v>4</v>
      </c>
      <c r="B26" s="30" t="inlineStr">
        <is>
          <t>Breaks are cards only. No prizes, and no paid bounties, guarantees or bonus items tied to specific outcomes or teams.</t>
        </is>
      </c>
    </row>
    <row r="27" ht="16" customHeight="1">
      <c r="A27" s="29" t="n">
        <v>5</v>
      </c>
      <c r="B27" s="30" t="inlineStr">
        <is>
          <t>Every buyer gets at least one card for each purchase, even if their team does not appear in the box.</t>
        </is>
      </c>
    </row>
    <row r="28" ht="30" customHeight="1">
      <c r="A28" s="29" t="n">
        <v>6</v>
      </c>
      <c r="B28" s="30" t="inlineStr">
        <is>
          <t>Keep the whole break on camera from the sale to the end of the break, and put your rules (including what happens to base and bulk) in Show Notes or the listings.</t>
        </is>
      </c>
    </row>
    <row r="29" ht="30" customHeight="1">
      <c r="A29" s="29" t="n">
        <v>7</v>
      </c>
      <c r="B29" s="30" t="inlineStr">
        <is>
          <t>Random team assignment on Whatnot runs through the randomizer in Whatnot's Breaks feature. Randomizer wheels, physical or digital, are not allowed.</t>
        </is>
      </c>
    </row>
    <row r="31" ht="22" customHeight="1">
      <c r="A31" s="28" t="inlineStr">
        <is>
          <t>Sources</t>
        </is>
      </c>
    </row>
    <row r="32" ht="16" customHeight="1">
      <c r="A32" s="29" t="n"/>
      <c r="B32" s="30" t="inlineStr">
        <is>
          <t>Whatnot seller fees: https://help.whatnot.com/hc/en-us/articles/4847069165965</t>
        </is>
      </c>
    </row>
    <row r="33" ht="16" customHeight="1">
      <c r="A33" s="29" t="n"/>
      <c r="B33" s="30" t="inlineStr">
        <is>
          <t>Whatnot Card Breaks Policy: https://help.whatnot.com/hc/en-us/articles/34107485220237</t>
        </is>
      </c>
    </row>
    <row r="34" ht="16" customHeight="1">
      <c r="A34" s="29" t="n"/>
      <c r="B34" s="30" t="inlineStr">
        <is>
          <t>Whatnot Breaks feature for sellers: https://help.whatnot.com/hc/en-us/articles/26596362677389</t>
        </is>
      </c>
    </row>
    <row r="35" ht="30" customHeight="1">
      <c r="A35" s="29" t="n"/>
      <c r="B35" s="30" t="inlineStr">
        <is>
          <t>Whatnot Gambling and Purchase-Based Prize Policy: https://help.whatnot.com/hc/en-us/articles/4410443596813</t>
        </is>
      </c>
    </row>
    <row r="36" ht="16" customHeight="1">
      <c r="A36" s="29" t="n"/>
      <c r="B36" s="30" t="inlineStr">
        <is>
          <t>Full guide: https://breaktemplate.com/guides/pyt-break</t>
        </is>
      </c>
    </row>
  </sheetData>
  <mergeCells count="7">
    <mergeCell ref="A4:B4"/>
    <mergeCell ref="A2:B2"/>
    <mergeCell ref="A11:B11"/>
    <mergeCell ref="A1:B1"/>
    <mergeCell ref="A17:B17"/>
    <mergeCell ref="A31:B31"/>
    <mergeCell ref="A22:B2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2026-11-01T21:01:17Z</dcterms:created>
  <dcterms:modified xmlns:dcterms="http://purl.org/dc/terms/" xmlns:xsi="http://www.w3.org/2001/XMLSchema-instance" xsi:type="dcterms:W3CDTF">2026-11-01T21:01:17Z</dcterms:modified>
</cp:coreProperties>
</file>